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NOTES" sheetId="1" r:id="rId1"/>
    <sheet name="Simulation values" sheetId="2" r:id="rId2"/>
    <sheet name="Simulation results" sheetId="3" r:id="rId3"/>
    <sheet name="Data mean values" sheetId="4" r:id="rId4"/>
  </sheets>
  <definedNames/>
  <calcPr fullCalcOnLoad="1"/>
</workbook>
</file>

<file path=xl/sharedStrings.xml><?xml version="1.0" encoding="utf-8"?>
<sst xmlns="http://schemas.openxmlformats.org/spreadsheetml/2006/main" count="162" uniqueCount="113">
  <si>
    <t>Data values</t>
  </si>
  <si>
    <t>Constant</t>
  </si>
  <si>
    <t>Sigma</t>
  </si>
  <si>
    <t>XB</t>
  </si>
  <si>
    <t>Unconditional Probability of Being:</t>
  </si>
  <si>
    <t>Non-producer</t>
  </si>
  <si>
    <t>Producer</t>
  </si>
  <si>
    <t>Net Buyer</t>
  </si>
  <si>
    <t>Autarkic</t>
  </si>
  <si>
    <t>Net Seller</t>
  </si>
  <si>
    <t>Total</t>
  </si>
  <si>
    <t>Probability of  Producing</t>
  </si>
  <si>
    <t>Probability of net seller, given producer</t>
  </si>
  <si>
    <t>Expected net quantity sold, given net seller</t>
  </si>
  <si>
    <t>Unconditional expected net sales</t>
  </si>
  <si>
    <t>Simulation</t>
  </si>
  <si>
    <t>Variable</t>
  </si>
  <si>
    <t>Zone 3</t>
  </si>
  <si>
    <t>Zone 4</t>
  </si>
  <si>
    <t>Zone 5</t>
  </si>
  <si>
    <t>Zone 6</t>
  </si>
  <si>
    <t>Zone 7</t>
  </si>
  <si>
    <t>Zone 8</t>
  </si>
  <si>
    <t>Zone 9</t>
  </si>
  <si>
    <t>Zone 3*2007</t>
  </si>
  <si>
    <t>Zone 4*2007</t>
  </si>
  <si>
    <t>Zone 5*2007</t>
  </si>
  <si>
    <t>Zone 6*2007</t>
  </si>
  <si>
    <t>Zone 2*2007</t>
  </si>
  <si>
    <t>Zone 7*2007</t>
  </si>
  <si>
    <t>Zone 8*2007</t>
  </si>
  <si>
    <t>Zone 9*2007</t>
  </si>
  <si>
    <t>Population Density (people/sq mi)</t>
  </si>
  <si>
    <t>Distance to motorable road (km)</t>
  </si>
  <si>
    <t>Distance to veteranary services (km)</t>
  </si>
  <si>
    <t>Distance to electricity (km)</t>
  </si>
  <si>
    <t>Division share of household heads w/o education</t>
  </si>
  <si>
    <t>Household has short season (1=yes)</t>
  </si>
  <si>
    <t>Milk Cooperative in village (1=yes)</t>
  </si>
  <si>
    <t>Kenya Creamery in village (1=yes)</t>
  </si>
  <si>
    <t>Private processor/trader in village (1=yes)</t>
  </si>
  <si>
    <t>Informal trader in village (1=yes)</t>
  </si>
  <si>
    <t>Share of households receiving credit</t>
  </si>
  <si>
    <t>Lagged acres owned</t>
  </si>
  <si>
    <t>Lagged asset value (10,000 2007 Ksh)</t>
  </si>
  <si>
    <t>Average rainfall for past 7 years (mm)</t>
  </si>
  <si>
    <t>Variance in rainfall for past 7 years (mm)</t>
  </si>
  <si>
    <t>Positive rainfall shock (mm)</t>
  </si>
  <si>
    <t>Negative rainfall shock (mm)</t>
  </si>
  <si>
    <t>Death of prime aged adults over past 3 years (1=yes)</t>
  </si>
  <si>
    <t>Chronically ill household member during current year (#)</t>
  </si>
  <si>
    <t>Female headed household (1=yes)</t>
  </si>
  <si>
    <t>Age of household yead (years)</t>
  </si>
  <si>
    <t>1-4 years of education (1=yes)</t>
  </si>
  <si>
    <t>5-8 years of education (1=yes)</t>
  </si>
  <si>
    <t>9-12 years of education  (1=yes)</t>
  </si>
  <si>
    <t>More than 12 years or some college education (1=yes)</t>
  </si>
  <si>
    <t>Adult equivalents (ae)</t>
  </si>
  <si>
    <t>Lagged number of grade cows owned (#)</t>
  </si>
  <si>
    <t>Use zero grazing technology, lagged  (1=yes)</t>
  </si>
  <si>
    <t>Main season acres farmed</t>
  </si>
  <si>
    <t>District price of milk (2007 Ksh/liter)</t>
  </si>
  <si>
    <t>District price of maize (2007 Ksh/kg)</t>
  </si>
  <si>
    <t>Ditrict price of tomatoes (2007 Ksh/kg)</t>
  </si>
  <si>
    <t>District price of DAP fertilizer (2007 Ksh/50 kg)</t>
  </si>
  <si>
    <t>Alpha 1</t>
  </si>
  <si>
    <t>Alpha 2</t>
  </si>
  <si>
    <t>Data means</t>
  </si>
  <si>
    <t>15 hect</t>
  </si>
  <si>
    <t>No buyers</t>
  </si>
  <si>
    <t>Private Processor</t>
  </si>
  <si>
    <t>Informal Traders</t>
  </si>
  <si>
    <t>KCC</t>
  </si>
  <si>
    <t>Simulation Values</t>
  </si>
  <si>
    <t>Exercise 1: Baseline</t>
  </si>
  <si>
    <t>Exercise 2: Distance to Electricity</t>
  </si>
  <si>
    <t>Exercise 3: Land Holdings</t>
  </si>
  <si>
    <t>Mean Values</t>
  </si>
  <si>
    <t>Exercise 4: Buying Agents</t>
  </si>
  <si>
    <t>10 km</t>
  </si>
  <si>
    <t>0 km</t>
  </si>
  <si>
    <t>0.5 hect</t>
  </si>
  <si>
    <t>Other Co-op</t>
  </si>
  <si>
    <t>The exercises in this workbook correspond to the Powerpoint presentation entitled:</t>
  </si>
  <si>
    <t>AAMP Module 2.1 - Factors Affecting Smallholder Commercialization of the AAMP Training Materials.</t>
  </si>
  <si>
    <t>[Simulation Values]</t>
  </si>
  <si>
    <t xml:space="preserve">Change yellow-highlighted values according to the exercises in the </t>
  </si>
  <si>
    <t>Contains output from a Triple Hurlde Model of Market Participation</t>
  </si>
  <si>
    <t>Powerpoint presentation mentioned above</t>
  </si>
  <si>
    <t>Results from changes will appear in [Simulation results]</t>
  </si>
  <si>
    <t>[Simulation results]</t>
  </si>
  <si>
    <t>Green highlighted cells in Row 4 contain formulas linked to [Simulation Values] sheet</t>
  </si>
  <si>
    <t>When data is changed [Simulation values], the results in green will also change</t>
  </si>
  <si>
    <t>The answers to the exercises are displayed below</t>
  </si>
  <si>
    <t>[Data mean values]</t>
  </si>
  <si>
    <t>Column B contains the data mean values from [Simulation values] column E</t>
  </si>
  <si>
    <t>Follow the exercises closely, changing only one value at a time</t>
  </si>
  <si>
    <t>Decision 1: Production</t>
  </si>
  <si>
    <t>Decision 2: Market Participation</t>
  </si>
  <si>
    <t>Decision 3: Net Sales Quantity</t>
  </si>
  <si>
    <t>Columns A - C are estimation results from the triple hurdle model described in Burke, 2009,</t>
  </si>
  <si>
    <t>focusing on the decisions of net sellers.  Column A shows coefficient estimates reflecting</t>
  </si>
  <si>
    <t>how each variable in column D affects the decision whether to produce.  Column B contains</t>
  </si>
  <si>
    <t>the market as a buyer, seller or not at all (remains autarkic).  Column C are the estimates</t>
  </si>
  <si>
    <t>estimates determining how these variables affect whether a given producer participates in</t>
  </si>
  <si>
    <t>determining the quantity of dairy a given seller will sell.</t>
  </si>
  <si>
    <t>Column E contains the mean values of each variable described in column D from the nationally</t>
  </si>
  <si>
    <t xml:space="preserve">representative sample used to estimate the results in columns A - C.  In each row, columns </t>
  </si>
  <si>
    <t>F, G and H are the product of the data mean values in column E and the results in columns</t>
  </si>
  <si>
    <t>E*A</t>
  </si>
  <si>
    <t>E*B</t>
  </si>
  <si>
    <t>E*C</t>
  </si>
  <si>
    <t xml:space="preserve">A, B and C respectively.  These are summed in row 56 and used to compute the "simulation results"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</si>
</sst>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4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2" fontId="0" fillId="33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34" borderId="14" xfId="0" applyNumberFormat="1" applyFont="1" applyFill="1" applyBorder="1" applyAlignment="1">
      <alignment vertical="top"/>
    </xf>
    <xf numFmtId="11" fontId="0" fillId="34" borderId="0" xfId="0" applyNumberFormat="1" applyFont="1" applyFill="1" applyBorder="1" applyAlignment="1">
      <alignment vertical="top"/>
    </xf>
    <xf numFmtId="11" fontId="0" fillId="34" borderId="15" xfId="0" applyNumberFormat="1" applyFont="1" applyFill="1" applyBorder="1" applyAlignment="1">
      <alignment vertical="top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9" fontId="0" fillId="0" borderId="0" xfId="5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22" xfId="5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9" fontId="0" fillId="0" borderId="0" xfId="57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0" fillId="33" borderId="16" xfId="0" applyNumberFormat="1" applyFont="1" applyFill="1" applyBorder="1" applyAlignment="1" applyProtection="1">
      <alignment vertical="top"/>
      <protection locked="0"/>
    </xf>
    <xf numFmtId="2" fontId="0" fillId="33" borderId="16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>
      <alignment vertical="top" wrapText="1"/>
    </xf>
    <xf numFmtId="0" fontId="0" fillId="37" borderId="0" xfId="0" applyFill="1" applyAlignment="1">
      <alignment/>
    </xf>
    <xf numFmtId="9" fontId="0" fillId="37" borderId="17" xfId="57" applyFont="1" applyFill="1" applyBorder="1" applyAlignment="1">
      <alignment horizontal="center"/>
    </xf>
    <xf numFmtId="9" fontId="0" fillId="37" borderId="17" xfId="57" applyFont="1" applyFill="1" applyBorder="1" applyAlignment="1">
      <alignment horizontal="center" wrapText="1"/>
    </xf>
    <xf numFmtId="1" fontId="0" fillId="37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tabSelected="1" zoomScalePageLayoutView="0" workbookViewId="0" topLeftCell="A1">
      <selection activeCell="W1" sqref="W1"/>
    </sheetView>
  </sheetViews>
  <sheetFormatPr defaultColWidth="4.28125" defaultRowHeight="12.75"/>
  <sheetData>
    <row r="1" ht="12.75">
      <c r="A1" t="s">
        <v>83</v>
      </c>
    </row>
    <row r="2" ht="12.75">
      <c r="B2" s="1" t="s">
        <v>84</v>
      </c>
    </row>
    <row r="4" spans="1:2" ht="12.75">
      <c r="A4" s="70"/>
      <c r="B4" s="1" t="s">
        <v>85</v>
      </c>
    </row>
    <row r="5" ht="12.75">
      <c r="B5" s="1" t="s">
        <v>87</v>
      </c>
    </row>
    <row r="6" ht="12.75">
      <c r="C6" s="1" t="s">
        <v>86</v>
      </c>
    </row>
    <row r="7" ht="12.75">
      <c r="D7" s="1" t="s">
        <v>88</v>
      </c>
    </row>
    <row r="8" ht="12.75">
      <c r="C8" s="1" t="s">
        <v>96</v>
      </c>
    </row>
    <row r="9" ht="12.75">
      <c r="C9" s="1" t="s">
        <v>89</v>
      </c>
    </row>
    <row r="10" spans="1:3" ht="12.75">
      <c r="A10" s="75"/>
      <c r="B10" t="s">
        <v>100</v>
      </c>
      <c r="C10" s="1"/>
    </row>
    <row r="11" spans="1:3" ht="12.75">
      <c r="A11" s="75"/>
      <c r="C11" s="1" t="s">
        <v>101</v>
      </c>
    </row>
    <row r="12" spans="1:3" ht="12.75">
      <c r="A12" s="75"/>
      <c r="C12" s="1" t="s">
        <v>102</v>
      </c>
    </row>
    <row r="13" ht="12.75">
      <c r="C13" s="1" t="s">
        <v>104</v>
      </c>
    </row>
    <row r="14" ht="12.75">
      <c r="C14" s="1" t="s">
        <v>103</v>
      </c>
    </row>
    <row r="15" ht="12.75">
      <c r="C15" s="1" t="s">
        <v>105</v>
      </c>
    </row>
    <row r="16" spans="2:3" ht="12.75">
      <c r="B16" t="s">
        <v>106</v>
      </c>
      <c r="C16" s="1"/>
    </row>
    <row r="17" ht="12.75">
      <c r="C17" s="1" t="s">
        <v>107</v>
      </c>
    </row>
    <row r="18" ht="12.75">
      <c r="C18" s="1" t="s">
        <v>108</v>
      </c>
    </row>
    <row r="19" ht="12.75">
      <c r="C19" s="1" t="s">
        <v>112</v>
      </c>
    </row>
    <row r="20" ht="12.75">
      <c r="C20" s="1"/>
    </row>
    <row r="21" spans="1:2" ht="12.75">
      <c r="A21" s="79"/>
      <c r="B21" s="1" t="s">
        <v>90</v>
      </c>
    </row>
    <row r="22" ht="12.75">
      <c r="B22" s="1" t="s">
        <v>91</v>
      </c>
    </row>
    <row r="23" ht="12.75">
      <c r="B23" s="1" t="s">
        <v>92</v>
      </c>
    </row>
    <row r="24" ht="12.75">
      <c r="C24" s="1" t="s">
        <v>93</v>
      </c>
    </row>
    <row r="26" spans="1:2" ht="12.75">
      <c r="A26" s="71"/>
      <c r="B26" s="1" t="s">
        <v>94</v>
      </c>
    </row>
    <row r="27" ht="12.75">
      <c r="B27" s="1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3" width="13.57421875" style="2" customWidth="1"/>
    <col min="4" max="4" width="48.28125" style="2" bestFit="1" customWidth="1"/>
    <col min="5" max="5" width="11.421875" style="13" bestFit="1" customWidth="1"/>
    <col min="6" max="8" width="8.8515625" style="2" customWidth="1"/>
    <col min="9" max="13" width="12.28125" style="2" customWidth="1"/>
    <col min="14" max="14" width="10.28125" style="3" customWidth="1"/>
    <col min="15" max="16384" width="9.140625" style="1" customWidth="1"/>
  </cols>
  <sheetData>
    <row r="1" spans="1:8" ht="15">
      <c r="A1" s="83" t="s">
        <v>73</v>
      </c>
      <c r="B1" s="83"/>
      <c r="C1" s="83"/>
      <c r="D1" s="83"/>
      <c r="E1" s="83"/>
      <c r="F1" s="83"/>
      <c r="G1" s="83"/>
      <c r="H1" s="83"/>
    </row>
    <row r="2" spans="1:13" ht="38.25">
      <c r="A2" s="4" t="s">
        <v>97</v>
      </c>
      <c r="B2" s="4" t="s">
        <v>98</v>
      </c>
      <c r="C2" s="4" t="s">
        <v>99</v>
      </c>
      <c r="D2" s="5" t="s">
        <v>16</v>
      </c>
      <c r="E2" s="6" t="s">
        <v>0</v>
      </c>
      <c r="F2" s="5" t="s">
        <v>109</v>
      </c>
      <c r="G2" s="5" t="s">
        <v>110</v>
      </c>
      <c r="H2" s="7" t="s">
        <v>111</v>
      </c>
      <c r="I2" s="8"/>
      <c r="J2" s="8"/>
      <c r="K2" s="8"/>
      <c r="L2" s="8"/>
      <c r="M2" s="8"/>
    </row>
    <row r="3" spans="1:8" ht="12.75">
      <c r="A3" s="17">
        <v>1.424008</v>
      </c>
      <c r="B3" s="18">
        <v>-0.2464386</v>
      </c>
      <c r="C3" s="19">
        <v>-1.79998</v>
      </c>
      <c r="D3" s="20" t="s">
        <v>17</v>
      </c>
      <c r="E3" s="76">
        <v>0.1137255</v>
      </c>
      <c r="F3" s="21">
        <f>E3*A3</f>
        <v>0.16194602180399997</v>
      </c>
      <c r="G3" s="21">
        <f aca="true" t="shared" si="0" ref="G3:G34">E3*B3</f>
        <v>-0.028026353004299998</v>
      </c>
      <c r="H3" s="22">
        <f>E3*C3</f>
        <v>-0.20470362548999999</v>
      </c>
    </row>
    <row r="4" spans="1:8" ht="12.75">
      <c r="A4" s="17">
        <v>1.735902</v>
      </c>
      <c r="B4" s="18">
        <v>0.0413585</v>
      </c>
      <c r="C4" s="19">
        <v>-1.128672</v>
      </c>
      <c r="D4" s="20" t="s">
        <v>18</v>
      </c>
      <c r="E4" s="76">
        <v>0.12</v>
      </c>
      <c r="F4" s="21">
        <f aca="true" t="shared" si="1" ref="F4:F34">E4*A4</f>
        <v>0.20830824</v>
      </c>
      <c r="G4" s="21">
        <f t="shared" si="0"/>
        <v>0.004963019999999999</v>
      </c>
      <c r="H4" s="22">
        <f aca="true" t="shared" si="2" ref="H4:H34">E4*C4</f>
        <v>-0.13544063999999997</v>
      </c>
    </row>
    <row r="5" spans="1:8" ht="12.75">
      <c r="A5" s="17">
        <v>2.163969</v>
      </c>
      <c r="B5" s="18">
        <v>0.9798834</v>
      </c>
      <c r="C5" s="19">
        <v>-2.187541</v>
      </c>
      <c r="D5" s="20" t="s">
        <v>19</v>
      </c>
      <c r="E5" s="76">
        <v>0.1160784</v>
      </c>
      <c r="F5" s="21">
        <f t="shared" si="1"/>
        <v>0.25119005916959997</v>
      </c>
      <c r="G5" s="21">
        <f t="shared" si="0"/>
        <v>0.11374329725856</v>
      </c>
      <c r="H5" s="22">
        <f t="shared" si="2"/>
        <v>-0.2539262592144</v>
      </c>
    </row>
    <row r="6" spans="1:8" ht="12.75">
      <c r="A6" s="17">
        <v>2.122056</v>
      </c>
      <c r="B6" s="18">
        <v>0.5516018</v>
      </c>
      <c r="C6" s="19">
        <v>-1.34774</v>
      </c>
      <c r="D6" s="20" t="s">
        <v>20</v>
      </c>
      <c r="E6" s="76">
        <v>0.2713725</v>
      </c>
      <c r="F6" s="21">
        <f t="shared" si="1"/>
        <v>0.5758676418600001</v>
      </c>
      <c r="G6" s="21">
        <f t="shared" si="0"/>
        <v>0.14968955947050003</v>
      </c>
      <c r="H6" s="22">
        <f t="shared" si="2"/>
        <v>-0.36573957315</v>
      </c>
    </row>
    <row r="7" spans="1:8" ht="12.75">
      <c r="A7" s="17">
        <v>2.312115</v>
      </c>
      <c r="B7" s="18">
        <v>0.2384912</v>
      </c>
      <c r="C7" s="19">
        <v>-2.165497</v>
      </c>
      <c r="D7" s="20" t="s">
        <v>21</v>
      </c>
      <c r="E7" s="76">
        <v>0.1011765</v>
      </c>
      <c r="F7" s="21">
        <f t="shared" si="1"/>
        <v>0.2339317032975</v>
      </c>
      <c r="G7" s="21">
        <f t="shared" si="0"/>
        <v>0.0241297048968</v>
      </c>
      <c r="H7" s="22">
        <f t="shared" si="2"/>
        <v>-0.21909740722049997</v>
      </c>
    </row>
    <row r="8" spans="1:8" ht="12.75">
      <c r="A8" s="17">
        <v>1.616275</v>
      </c>
      <c r="B8" s="18">
        <v>-0.2398228</v>
      </c>
      <c r="C8" s="19">
        <v>-2.060374</v>
      </c>
      <c r="D8" s="20" t="s">
        <v>22</v>
      </c>
      <c r="E8" s="76">
        <v>0.1898039</v>
      </c>
      <c r="F8" s="21">
        <f t="shared" si="1"/>
        <v>0.30677529847249996</v>
      </c>
      <c r="G8" s="21">
        <f t="shared" si="0"/>
        <v>-0.04551930274892</v>
      </c>
      <c r="H8" s="22">
        <f t="shared" si="2"/>
        <v>-0.3910670206586</v>
      </c>
    </row>
    <row r="9" spans="1:8" ht="12.75">
      <c r="A9" s="17">
        <v>1.217052</v>
      </c>
      <c r="B9" s="18">
        <v>1.084873</v>
      </c>
      <c r="C9" s="19">
        <v>-0.2687196</v>
      </c>
      <c r="D9" s="20" t="s">
        <v>23</v>
      </c>
      <c r="E9" s="76">
        <v>0.0290196</v>
      </c>
      <c r="F9" s="21">
        <f t="shared" si="1"/>
        <v>0.0353183622192</v>
      </c>
      <c r="G9" s="21">
        <f t="shared" si="0"/>
        <v>0.031482580510799996</v>
      </c>
      <c r="H9" s="22">
        <f t="shared" si="2"/>
        <v>-0.00779813530416</v>
      </c>
    </row>
    <row r="10" spans="1:8" ht="12.75">
      <c r="A10" s="17">
        <v>-0.714738</v>
      </c>
      <c r="B10" s="18">
        <v>0.2259821</v>
      </c>
      <c r="C10" s="19">
        <v>0.5878002</v>
      </c>
      <c r="D10" s="20" t="s">
        <v>28</v>
      </c>
      <c r="E10" s="76">
        <v>0.0294118</v>
      </c>
      <c r="F10" s="21">
        <f t="shared" si="1"/>
        <v>-0.0210217311084</v>
      </c>
      <c r="G10" s="21">
        <f t="shared" si="0"/>
        <v>0.006646540328779999</v>
      </c>
      <c r="H10" s="22">
        <f t="shared" si="2"/>
        <v>0.01728826192236</v>
      </c>
    </row>
    <row r="11" spans="1:8" ht="12.75">
      <c r="A11" s="17">
        <v>0.1736775</v>
      </c>
      <c r="B11" s="18">
        <v>-0.238402</v>
      </c>
      <c r="C11" s="19">
        <v>1.425091</v>
      </c>
      <c r="D11" s="20" t="s">
        <v>24</v>
      </c>
      <c r="E11" s="76">
        <v>0.0568627</v>
      </c>
      <c r="F11" s="21">
        <f t="shared" si="1"/>
        <v>0.00987577157925</v>
      </c>
      <c r="G11" s="21">
        <f t="shared" si="0"/>
        <v>-0.0135561814054</v>
      </c>
      <c r="H11" s="22">
        <f t="shared" si="2"/>
        <v>0.08103452200570001</v>
      </c>
    </row>
    <row r="12" spans="1:8" ht="12.75">
      <c r="A12" s="17">
        <v>-0.0358781</v>
      </c>
      <c r="B12" s="18">
        <v>0.3038556</v>
      </c>
      <c r="C12" s="19"/>
      <c r="D12" s="20" t="s">
        <v>25</v>
      </c>
      <c r="E12" s="76">
        <v>0.06</v>
      </c>
      <c r="F12" s="21">
        <f t="shared" si="1"/>
        <v>-0.002152686</v>
      </c>
      <c r="G12" s="21">
        <f t="shared" si="0"/>
        <v>0.018231336</v>
      </c>
      <c r="H12" s="22">
        <f t="shared" si="2"/>
        <v>0</v>
      </c>
    </row>
    <row r="13" spans="1:8" ht="12.75">
      <c r="A13" s="17">
        <v>0.0573264</v>
      </c>
      <c r="B13" s="18">
        <v>0.0272478</v>
      </c>
      <c r="C13" s="19">
        <v>1.368268</v>
      </c>
      <c r="D13" s="20" t="s">
        <v>26</v>
      </c>
      <c r="E13" s="76">
        <v>0.0580392</v>
      </c>
      <c r="F13" s="21">
        <f t="shared" si="1"/>
        <v>0.00332717839488</v>
      </c>
      <c r="G13" s="21">
        <f t="shared" si="0"/>
        <v>0.00158144051376</v>
      </c>
      <c r="H13" s="22">
        <f t="shared" si="2"/>
        <v>0.0794131801056</v>
      </c>
    </row>
    <row r="14" spans="1:8" ht="12.75">
      <c r="A14" s="17">
        <v>-0.0016131</v>
      </c>
      <c r="B14" s="18">
        <v>0.2871383</v>
      </c>
      <c r="C14" s="19">
        <v>1.158611</v>
      </c>
      <c r="D14" s="20" t="s">
        <v>27</v>
      </c>
      <c r="E14" s="76">
        <v>0.1356863</v>
      </c>
      <c r="F14" s="21">
        <f t="shared" si="1"/>
        <v>-0.00021887557053</v>
      </c>
      <c r="G14" s="21">
        <f t="shared" si="0"/>
        <v>0.03896073351529</v>
      </c>
      <c r="H14" s="22">
        <f t="shared" si="2"/>
        <v>0.15720763972930002</v>
      </c>
    </row>
    <row r="15" spans="1:8" ht="12.75">
      <c r="A15" s="17"/>
      <c r="B15" s="18">
        <v>0.2429013</v>
      </c>
      <c r="C15" s="19">
        <v>1.121634</v>
      </c>
      <c r="D15" s="20" t="s">
        <v>29</v>
      </c>
      <c r="E15" s="76">
        <v>0.0505882</v>
      </c>
      <c r="F15" s="21">
        <f t="shared" si="1"/>
        <v>0</v>
      </c>
      <c r="G15" s="21">
        <f t="shared" si="0"/>
        <v>0.012287939544659999</v>
      </c>
      <c r="H15" s="22">
        <f t="shared" si="2"/>
        <v>0.0567414451188</v>
      </c>
    </row>
    <row r="16" spans="1:8" ht="12.75">
      <c r="A16" s="17">
        <v>-0.0077291</v>
      </c>
      <c r="B16" s="18">
        <v>0.2500005</v>
      </c>
      <c r="C16" s="19">
        <v>1.289079</v>
      </c>
      <c r="D16" s="20" t="s">
        <v>30</v>
      </c>
      <c r="E16" s="76">
        <v>0.094902</v>
      </c>
      <c r="F16" s="21">
        <f t="shared" si="1"/>
        <v>-0.0007335070482</v>
      </c>
      <c r="G16" s="21">
        <f t="shared" si="0"/>
        <v>0.023725547451</v>
      </c>
      <c r="H16" s="22">
        <f t="shared" si="2"/>
        <v>0.122336175258</v>
      </c>
    </row>
    <row r="17" spans="1:8" ht="12.75">
      <c r="A17" s="17">
        <v>0.7606952</v>
      </c>
      <c r="B17" s="18"/>
      <c r="C17" s="19">
        <v>0.6601954</v>
      </c>
      <c r="D17" s="20" t="s">
        <v>31</v>
      </c>
      <c r="E17" s="76">
        <v>0.0145098</v>
      </c>
      <c r="F17" s="21">
        <f t="shared" si="1"/>
        <v>0.01103753521296</v>
      </c>
      <c r="G17" s="21">
        <f t="shared" si="0"/>
        <v>0</v>
      </c>
      <c r="H17" s="22">
        <f t="shared" si="2"/>
        <v>0.00957930321492</v>
      </c>
    </row>
    <row r="18" spans="1:8" ht="12.75">
      <c r="A18" s="17">
        <v>0.4396577</v>
      </c>
      <c r="B18" s="18">
        <v>-0.291669</v>
      </c>
      <c r="C18" s="19">
        <v>-1.064519</v>
      </c>
      <c r="D18" s="23">
        <v>2007</v>
      </c>
      <c r="E18" s="76">
        <v>0.5</v>
      </c>
      <c r="F18" s="21">
        <f t="shared" si="1"/>
        <v>0.21982885</v>
      </c>
      <c r="G18" s="21">
        <f t="shared" si="0"/>
        <v>-0.1458345</v>
      </c>
      <c r="H18" s="22">
        <f t="shared" si="2"/>
        <v>-0.5322595</v>
      </c>
    </row>
    <row r="19" spans="1:8" ht="12.75">
      <c r="A19" s="17">
        <v>-0.0002197</v>
      </c>
      <c r="B19" s="18">
        <v>-6E-05</v>
      </c>
      <c r="C19" s="19">
        <v>0.0003783</v>
      </c>
      <c r="D19" s="20" t="s">
        <v>32</v>
      </c>
      <c r="E19" s="76">
        <v>481.9765</v>
      </c>
      <c r="F19" s="21">
        <f t="shared" si="1"/>
        <v>-0.10589023705</v>
      </c>
      <c r="G19" s="21">
        <f t="shared" si="0"/>
        <v>-0.02891859</v>
      </c>
      <c r="H19" s="22">
        <f t="shared" si="2"/>
        <v>0.18233170994999998</v>
      </c>
    </row>
    <row r="20" spans="1:8" ht="12.75">
      <c r="A20" s="17">
        <v>0.0169623</v>
      </c>
      <c r="B20" s="18">
        <v>0.0564862</v>
      </c>
      <c r="C20" s="19">
        <v>-0.0467295</v>
      </c>
      <c r="D20" s="24" t="s">
        <v>33</v>
      </c>
      <c r="E20" s="76">
        <v>0.7930847</v>
      </c>
      <c r="F20" s="21">
        <f t="shared" si="1"/>
        <v>0.013452540606809999</v>
      </c>
      <c r="G20" s="21">
        <f t="shared" si="0"/>
        <v>0.04479834098114</v>
      </c>
      <c r="H20" s="22">
        <f t="shared" si="2"/>
        <v>-0.03706045148865</v>
      </c>
    </row>
    <row r="21" spans="1:8" ht="12.75">
      <c r="A21" s="17">
        <v>0.0139351</v>
      </c>
      <c r="B21" s="18">
        <v>0.0041202</v>
      </c>
      <c r="C21" s="19">
        <v>0.0001172</v>
      </c>
      <c r="D21" s="24" t="s">
        <v>34</v>
      </c>
      <c r="E21" s="76">
        <v>4.15342</v>
      </c>
      <c r="F21" s="21">
        <f t="shared" si="1"/>
        <v>0.057878323041999996</v>
      </c>
      <c r="G21" s="21">
        <f t="shared" si="0"/>
        <v>0.017112921083999998</v>
      </c>
      <c r="H21" s="22">
        <f t="shared" si="2"/>
        <v>0.000486780824</v>
      </c>
    </row>
    <row r="22" spans="1:8" ht="12.75">
      <c r="A22" s="17">
        <v>-0.0088163</v>
      </c>
      <c r="B22" s="18">
        <v>-0.0201802</v>
      </c>
      <c r="C22" s="19">
        <v>-0.0122519</v>
      </c>
      <c r="D22" s="24" t="s">
        <v>35</v>
      </c>
      <c r="E22" s="77">
        <v>4.17</v>
      </c>
      <c r="F22" s="21">
        <f t="shared" si="1"/>
        <v>-0.03676397099999999</v>
      </c>
      <c r="G22" s="21">
        <f t="shared" si="0"/>
        <v>-0.084151434</v>
      </c>
      <c r="H22" s="22">
        <f t="shared" si="2"/>
        <v>-0.051090422999999996</v>
      </c>
    </row>
    <row r="23" spans="1:8" ht="12.75">
      <c r="A23" s="17">
        <v>0.0061699</v>
      </c>
      <c r="B23" s="18">
        <v>-0.1733924</v>
      </c>
      <c r="C23" s="19">
        <v>0.2005916</v>
      </c>
      <c r="D23" s="24" t="s">
        <v>37</v>
      </c>
      <c r="E23" s="76">
        <v>0.8023529</v>
      </c>
      <c r="F23" s="21">
        <f t="shared" si="1"/>
        <v>0.00495043715771</v>
      </c>
      <c r="G23" s="21">
        <f t="shared" si="0"/>
        <v>-0.13912189497796001</v>
      </c>
      <c r="H23" s="22">
        <f t="shared" si="2"/>
        <v>0.16094525197564002</v>
      </c>
    </row>
    <row r="24" spans="1:8" ht="12.75">
      <c r="A24" s="17">
        <v>-0.6053069</v>
      </c>
      <c r="B24" s="18">
        <v>0.1011895</v>
      </c>
      <c r="C24" s="19">
        <v>0.1449902</v>
      </c>
      <c r="D24" s="24" t="s">
        <v>36</v>
      </c>
      <c r="E24" s="76">
        <v>0.1956863</v>
      </c>
      <c r="F24" s="21">
        <f t="shared" si="1"/>
        <v>-0.11845026762547001</v>
      </c>
      <c r="G24" s="21">
        <f t="shared" si="0"/>
        <v>0.019801398853850002</v>
      </c>
      <c r="H24" s="22">
        <f t="shared" si="2"/>
        <v>0.028372595774260004</v>
      </c>
    </row>
    <row r="25" spans="1:8" ht="12.75">
      <c r="A25" s="17">
        <v>0.094362</v>
      </c>
      <c r="B25" s="18">
        <v>0.493414</v>
      </c>
      <c r="C25" s="19">
        <v>0.2675182</v>
      </c>
      <c r="D25" s="26" t="s">
        <v>38</v>
      </c>
      <c r="E25" s="77">
        <v>0.2156863</v>
      </c>
      <c r="F25" s="27">
        <f>E25*A25</f>
        <v>0.0203525906406</v>
      </c>
      <c r="G25" s="27">
        <f>E25*B25</f>
        <v>0.1064226400282</v>
      </c>
      <c r="H25" s="28">
        <f>E25*C25</f>
        <v>0.057700010740659995</v>
      </c>
    </row>
    <row r="26" spans="1:8" ht="12.75">
      <c r="A26" s="17">
        <v>0.1884748</v>
      </c>
      <c r="B26" s="18">
        <v>0.3363483</v>
      </c>
      <c r="C26" s="19">
        <v>0.1110111</v>
      </c>
      <c r="D26" s="26" t="s">
        <v>39</v>
      </c>
      <c r="E26" s="77">
        <v>0.1482353</v>
      </c>
      <c r="F26" s="27">
        <f>E26*A26</f>
        <v>0.02793861852044</v>
      </c>
      <c r="G26" s="27">
        <f>E26*B26</f>
        <v>0.04985869115499</v>
      </c>
      <c r="H26" s="28">
        <f>E26*C26</f>
        <v>0.01645576371183</v>
      </c>
    </row>
    <row r="27" spans="1:8" ht="12.75">
      <c r="A27" s="17">
        <v>0.4478607</v>
      </c>
      <c r="B27" s="18">
        <v>0.3007941</v>
      </c>
      <c r="C27" s="19">
        <v>0.3225243</v>
      </c>
      <c r="D27" s="26" t="s">
        <v>40</v>
      </c>
      <c r="E27" s="77">
        <v>0.3027451</v>
      </c>
      <c r="F27" s="27">
        <f>E27*A27</f>
        <v>0.13558763240757</v>
      </c>
      <c r="G27" s="27">
        <f>E27*B27</f>
        <v>0.09106393988391</v>
      </c>
      <c r="H27" s="28">
        <f>E27*C27</f>
        <v>0.09764265145593</v>
      </c>
    </row>
    <row r="28" spans="1:8" ht="12.75">
      <c r="A28" s="17">
        <v>0.1624473</v>
      </c>
      <c r="B28" s="18">
        <v>0.1795128</v>
      </c>
      <c r="C28" s="19">
        <v>0.2554078</v>
      </c>
      <c r="D28" s="26" t="s">
        <v>41</v>
      </c>
      <c r="E28" s="77">
        <v>0.44</v>
      </c>
      <c r="F28" s="27">
        <f>E28*A28</f>
        <v>0.071476812</v>
      </c>
      <c r="G28" s="27">
        <f>E28*B28</f>
        <v>0.078985632</v>
      </c>
      <c r="H28" s="28">
        <f>E28*C28</f>
        <v>0.11237943200000002</v>
      </c>
    </row>
    <row r="29" spans="1:8" ht="12.75">
      <c r="A29" s="17">
        <v>0.3056186</v>
      </c>
      <c r="B29" s="18">
        <v>0.5405856</v>
      </c>
      <c r="C29" s="19">
        <v>0.328296</v>
      </c>
      <c r="D29" s="24" t="s">
        <v>42</v>
      </c>
      <c r="E29" s="76">
        <v>0.42</v>
      </c>
      <c r="F29" s="21">
        <f t="shared" si="1"/>
        <v>0.128359812</v>
      </c>
      <c r="G29" s="21">
        <f t="shared" si="0"/>
        <v>0.227045952</v>
      </c>
      <c r="H29" s="22">
        <f t="shared" si="2"/>
        <v>0.13788431999999998</v>
      </c>
    </row>
    <row r="30" spans="1:8" ht="12.75">
      <c r="A30" s="17">
        <v>0.059243</v>
      </c>
      <c r="B30" s="18">
        <v>0.005976</v>
      </c>
      <c r="C30" s="19">
        <v>0.0187362</v>
      </c>
      <c r="D30" s="24" t="s">
        <v>43</v>
      </c>
      <c r="E30" s="76">
        <v>3.5</v>
      </c>
      <c r="F30" s="21">
        <f t="shared" si="1"/>
        <v>0.2073505</v>
      </c>
      <c r="G30" s="21">
        <f t="shared" si="0"/>
        <v>0.020916</v>
      </c>
      <c r="H30" s="22">
        <f t="shared" si="2"/>
        <v>0.0655767</v>
      </c>
    </row>
    <row r="31" spans="1:8" ht="12.75">
      <c r="A31" s="17">
        <v>0.0015625</v>
      </c>
      <c r="B31" s="18">
        <v>0.0003899</v>
      </c>
      <c r="C31" s="19">
        <v>1.45E-05</v>
      </c>
      <c r="D31" s="24" t="s">
        <v>44</v>
      </c>
      <c r="E31" s="76">
        <v>142.479</v>
      </c>
      <c r="F31" s="21">
        <f t="shared" si="1"/>
        <v>0.22262343750000002</v>
      </c>
      <c r="G31" s="21">
        <f t="shared" si="0"/>
        <v>0.0555525621</v>
      </c>
      <c r="H31" s="22">
        <f t="shared" si="2"/>
        <v>0.0020659455</v>
      </c>
    </row>
    <row r="32" spans="1:8" ht="12.75">
      <c r="A32" s="17">
        <v>-0.0003614</v>
      </c>
      <c r="B32" s="18">
        <v>-0.0015172</v>
      </c>
      <c r="C32" s="19">
        <v>0.0006723</v>
      </c>
      <c r="D32" s="24" t="s">
        <v>45</v>
      </c>
      <c r="E32" s="76">
        <v>538.9821</v>
      </c>
      <c r="F32" s="21">
        <f t="shared" si="1"/>
        <v>-0.19478813093999997</v>
      </c>
      <c r="G32" s="21">
        <f t="shared" si="0"/>
        <v>-0.81774364212</v>
      </c>
      <c r="H32" s="22">
        <f t="shared" si="2"/>
        <v>0.36235766582999995</v>
      </c>
    </row>
    <row r="33" spans="1:8" ht="12.75">
      <c r="A33" s="29">
        <v>4.13E-06</v>
      </c>
      <c r="B33" s="30">
        <v>2.88E-06</v>
      </c>
      <c r="C33" s="31">
        <v>2.32E-06</v>
      </c>
      <c r="D33" s="24" t="s">
        <v>46</v>
      </c>
      <c r="E33" s="76">
        <v>38717.95</v>
      </c>
      <c r="F33" s="21">
        <f t="shared" si="1"/>
        <v>0.1599051335</v>
      </c>
      <c r="G33" s="21">
        <f t="shared" si="0"/>
        <v>0.11150769599999999</v>
      </c>
      <c r="H33" s="22">
        <f t="shared" si="2"/>
        <v>0.08982564399999998</v>
      </c>
    </row>
    <row r="34" spans="1:14" ht="12.75">
      <c r="A34" s="17"/>
      <c r="B34" s="18">
        <v>5.87E-05</v>
      </c>
      <c r="C34" s="19">
        <v>0.0007703</v>
      </c>
      <c r="D34" s="24" t="s">
        <v>47</v>
      </c>
      <c r="E34" s="76">
        <v>152.4275</v>
      </c>
      <c r="F34" s="21">
        <f t="shared" si="1"/>
        <v>0</v>
      </c>
      <c r="G34" s="21">
        <f t="shared" si="0"/>
        <v>0.00894749425</v>
      </c>
      <c r="H34" s="22">
        <f t="shared" si="2"/>
        <v>0.11741490325000001</v>
      </c>
      <c r="N34" s="14"/>
    </row>
    <row r="35" spans="1:13" ht="12.75">
      <c r="A35" s="17"/>
      <c r="B35" s="18">
        <v>0.0006812</v>
      </c>
      <c r="C35" s="19">
        <v>0.0017614</v>
      </c>
      <c r="D35" s="20" t="s">
        <v>48</v>
      </c>
      <c r="E35" s="76">
        <v>28.52761</v>
      </c>
      <c r="F35" s="21">
        <f aca="true" t="shared" si="3" ref="F35:F52">E35*A35</f>
        <v>0</v>
      </c>
      <c r="G35" s="21">
        <f aca="true" t="shared" si="4" ref="G35:G52">E35*B35</f>
        <v>0.019433007932</v>
      </c>
      <c r="H35" s="22">
        <f aca="true" t="shared" si="5" ref="H35:H52">E35*C35</f>
        <v>0.050248532254</v>
      </c>
      <c r="L35" s="15"/>
      <c r="M35" s="15"/>
    </row>
    <row r="36" spans="1:13" ht="12.75">
      <c r="A36" s="17">
        <v>-0.1243207</v>
      </c>
      <c r="B36" s="18">
        <v>0.0498296</v>
      </c>
      <c r="C36" s="19">
        <v>-0.0530532</v>
      </c>
      <c r="D36" s="20" t="s">
        <v>49</v>
      </c>
      <c r="E36" s="76">
        <v>0.0505882</v>
      </c>
      <c r="F36" s="21">
        <f t="shared" si="3"/>
        <v>-0.00628916043574</v>
      </c>
      <c r="G36" s="21">
        <f t="shared" si="4"/>
        <v>0.0025207897707200002</v>
      </c>
      <c r="H36" s="22">
        <f t="shared" si="5"/>
        <v>-0.00268386589224</v>
      </c>
      <c r="L36" s="16"/>
      <c r="M36" s="16"/>
    </row>
    <row r="37" spans="1:8" ht="12.75">
      <c r="A37" s="17"/>
      <c r="B37" s="18">
        <v>0.0488312</v>
      </c>
      <c r="C37" s="19">
        <v>-0.119718</v>
      </c>
      <c r="D37" s="20" t="s">
        <v>50</v>
      </c>
      <c r="E37" s="76">
        <v>0.2301961</v>
      </c>
      <c r="F37" s="21">
        <f t="shared" si="3"/>
        <v>0</v>
      </c>
      <c r="G37" s="21">
        <f t="shared" si="4"/>
        <v>0.011240751798319999</v>
      </c>
      <c r="H37" s="22">
        <f t="shared" si="5"/>
        <v>-0.0275586166998</v>
      </c>
    </row>
    <row r="38" spans="1:8" ht="12.75">
      <c r="A38" s="17">
        <v>-0.0879407</v>
      </c>
      <c r="B38" s="18">
        <v>0.1825046</v>
      </c>
      <c r="C38" s="19">
        <v>0.0205735</v>
      </c>
      <c r="D38" s="20" t="s">
        <v>51</v>
      </c>
      <c r="E38" s="76">
        <v>0.2192157</v>
      </c>
      <c r="F38" s="21">
        <f t="shared" si="3"/>
        <v>-0.01927798210899</v>
      </c>
      <c r="G38" s="21">
        <f t="shared" si="4"/>
        <v>0.04000787364222</v>
      </c>
      <c r="H38" s="22">
        <f t="shared" si="5"/>
        <v>0.0045100342039500006</v>
      </c>
    </row>
    <row r="39" spans="1:8" ht="12.75">
      <c r="A39" s="17">
        <v>-0.0021821</v>
      </c>
      <c r="B39" s="18">
        <v>0.1762784</v>
      </c>
      <c r="C39" s="19">
        <v>-0.1143323</v>
      </c>
      <c r="D39" s="20" t="s">
        <v>53</v>
      </c>
      <c r="E39" s="76">
        <v>0.1776471</v>
      </c>
      <c r="F39" s="21">
        <f t="shared" si="3"/>
        <v>-0.00038764373691000005</v>
      </c>
      <c r="G39" s="21">
        <f t="shared" si="4"/>
        <v>0.031315346552640004</v>
      </c>
      <c r="H39" s="22">
        <f t="shared" si="5"/>
        <v>-0.02031080153133</v>
      </c>
    </row>
    <row r="40" spans="1:8" ht="12.75">
      <c r="A40" s="17">
        <v>0.149312</v>
      </c>
      <c r="B40" s="18">
        <v>0.1417027</v>
      </c>
      <c r="C40" s="19">
        <v>-0.053189</v>
      </c>
      <c r="D40" s="20" t="s">
        <v>54</v>
      </c>
      <c r="E40" s="76">
        <v>0.3513725</v>
      </c>
      <c r="F40" s="21">
        <f t="shared" si="3"/>
        <v>0.052464130719999995</v>
      </c>
      <c r="G40" s="21">
        <f t="shared" si="4"/>
        <v>0.04979043195574999</v>
      </c>
      <c r="H40" s="22">
        <f t="shared" si="5"/>
        <v>-0.0186891519025</v>
      </c>
    </row>
    <row r="41" spans="1:8" ht="12.75">
      <c r="A41" s="17">
        <v>0.1726056</v>
      </c>
      <c r="B41" s="18">
        <v>0.1982075</v>
      </c>
      <c r="C41" s="19">
        <v>0.219704</v>
      </c>
      <c r="D41" s="20" t="s">
        <v>55</v>
      </c>
      <c r="E41" s="76">
        <v>0.2031373</v>
      </c>
      <c r="F41" s="21">
        <f t="shared" si="3"/>
        <v>0.03506263554888</v>
      </c>
      <c r="G41" s="21">
        <f t="shared" si="4"/>
        <v>0.04026333638975</v>
      </c>
      <c r="H41" s="22">
        <f t="shared" si="5"/>
        <v>0.0446300773592</v>
      </c>
    </row>
    <row r="42" spans="1:8" ht="12.75">
      <c r="A42" s="17">
        <v>0.3138771</v>
      </c>
      <c r="B42" s="18">
        <v>0.6326099</v>
      </c>
      <c r="C42" s="19">
        <v>0.2893219</v>
      </c>
      <c r="D42" s="20" t="s">
        <v>56</v>
      </c>
      <c r="E42" s="76">
        <v>0.0717647</v>
      </c>
      <c r="F42" s="21">
        <f t="shared" si="3"/>
        <v>0.022525295918370002</v>
      </c>
      <c r="G42" s="21">
        <f t="shared" si="4"/>
        <v>0.04539905969053</v>
      </c>
      <c r="H42" s="22">
        <f t="shared" si="5"/>
        <v>0.020763099356930003</v>
      </c>
    </row>
    <row r="43" spans="1:8" ht="12.75">
      <c r="A43" s="17">
        <v>0.0087469</v>
      </c>
      <c r="B43" s="18">
        <v>-0.0048684</v>
      </c>
      <c r="C43" s="19">
        <v>0.0043911</v>
      </c>
      <c r="D43" s="20" t="s">
        <v>52</v>
      </c>
      <c r="E43" s="76">
        <v>57.58157</v>
      </c>
      <c r="F43" s="21">
        <f t="shared" si="3"/>
        <v>0.503660234633</v>
      </c>
      <c r="G43" s="21">
        <f t="shared" si="4"/>
        <v>-0.280330115388</v>
      </c>
      <c r="H43" s="22">
        <f t="shared" si="5"/>
        <v>0.252846432027</v>
      </c>
    </row>
    <row r="44" spans="1:8" ht="12.75">
      <c r="A44" s="17">
        <v>0.0543839</v>
      </c>
      <c r="B44" s="18">
        <v>-0.0183661</v>
      </c>
      <c r="C44" s="19">
        <v>0.0113534</v>
      </c>
      <c r="D44" s="20" t="s">
        <v>57</v>
      </c>
      <c r="E44" s="76">
        <v>5.737094</v>
      </c>
      <c r="F44" s="21">
        <f t="shared" si="3"/>
        <v>0.3120055463866</v>
      </c>
      <c r="G44" s="21">
        <f t="shared" si="4"/>
        <v>-0.10536804211339999</v>
      </c>
      <c r="H44" s="22">
        <f t="shared" si="5"/>
        <v>0.0651355230196</v>
      </c>
    </row>
    <row r="45" spans="1:8" ht="12.75">
      <c r="A45" s="17"/>
      <c r="B45" s="18">
        <v>0.1180563</v>
      </c>
      <c r="C45" s="19">
        <v>0.0962648</v>
      </c>
      <c r="D45" s="20" t="s">
        <v>58</v>
      </c>
      <c r="E45" s="76">
        <v>0.4435294</v>
      </c>
      <c r="F45" s="21">
        <f t="shared" si="3"/>
        <v>0</v>
      </c>
      <c r="G45" s="21">
        <f t="shared" si="4"/>
        <v>0.052361439905220006</v>
      </c>
      <c r="H45" s="22">
        <f t="shared" si="5"/>
        <v>0.04269626898512</v>
      </c>
    </row>
    <row r="46" spans="1:8" ht="12.75">
      <c r="A46" s="17"/>
      <c r="B46" s="18">
        <v>0.458023</v>
      </c>
      <c r="C46" s="19">
        <v>0.2035985</v>
      </c>
      <c r="D46" s="20" t="s">
        <v>59</v>
      </c>
      <c r="E46" s="76">
        <v>0.1298039</v>
      </c>
      <c r="F46" s="21">
        <f t="shared" si="3"/>
        <v>0</v>
      </c>
      <c r="G46" s="21">
        <f t="shared" si="4"/>
        <v>0.059453171689700005</v>
      </c>
      <c r="H46" s="22">
        <f t="shared" si="5"/>
        <v>0.026427879334149997</v>
      </c>
    </row>
    <row r="47" spans="1:8" ht="12.75">
      <c r="A47" s="17"/>
      <c r="B47" s="18">
        <v>0.037266</v>
      </c>
      <c r="C47" s="19">
        <v>0.0355312</v>
      </c>
      <c r="D47" s="20" t="s">
        <v>60</v>
      </c>
      <c r="E47" s="76">
        <v>3.468233</v>
      </c>
      <c r="F47" s="21">
        <f t="shared" si="3"/>
        <v>0</v>
      </c>
      <c r="G47" s="21">
        <f t="shared" si="4"/>
        <v>0.129247170978</v>
      </c>
      <c r="H47" s="22">
        <f t="shared" si="5"/>
        <v>0.1232304803696</v>
      </c>
    </row>
    <row r="48" spans="1:8" ht="12.75">
      <c r="A48" s="17">
        <v>-0.0183533</v>
      </c>
      <c r="B48" s="18">
        <v>0.0357234</v>
      </c>
      <c r="C48" s="19">
        <v>-0.008844</v>
      </c>
      <c r="D48" s="20" t="s">
        <v>61</v>
      </c>
      <c r="E48" s="76">
        <v>21.88211</v>
      </c>
      <c r="F48" s="21">
        <f t="shared" si="3"/>
        <v>-0.40160892946300003</v>
      </c>
      <c r="G48" s="21">
        <f t="shared" si="4"/>
        <v>0.7817033683740001</v>
      </c>
      <c r="H48" s="22">
        <f t="shared" si="5"/>
        <v>-0.19352538083999998</v>
      </c>
    </row>
    <row r="49" spans="1:8" ht="12.75">
      <c r="A49" s="17">
        <v>0.1167339</v>
      </c>
      <c r="B49" s="18">
        <v>0.0154896</v>
      </c>
      <c r="C49" s="19">
        <v>-0.0155711</v>
      </c>
      <c r="D49" s="20" t="s">
        <v>62</v>
      </c>
      <c r="E49" s="76">
        <v>15.11747</v>
      </c>
      <c r="F49" s="21">
        <f t="shared" si="3"/>
        <v>1.764721231233</v>
      </c>
      <c r="G49" s="21">
        <f t="shared" si="4"/>
        <v>0.234163563312</v>
      </c>
      <c r="H49" s="22">
        <f t="shared" si="5"/>
        <v>-0.235395637117</v>
      </c>
    </row>
    <row r="50" spans="1:8" ht="12.75">
      <c r="A50" s="17">
        <v>0.0045532</v>
      </c>
      <c r="B50" s="18">
        <v>-0.0555735</v>
      </c>
      <c r="C50" s="19">
        <v>-0.0035829</v>
      </c>
      <c r="D50" s="20" t="s">
        <v>63</v>
      </c>
      <c r="E50" s="76">
        <v>9.744599</v>
      </c>
      <c r="F50" s="21">
        <f t="shared" si="3"/>
        <v>0.0443691081668</v>
      </c>
      <c r="G50" s="21">
        <f t="shared" si="4"/>
        <v>-0.5415414725265</v>
      </c>
      <c r="H50" s="22">
        <f t="shared" si="5"/>
        <v>-0.03491392375709999</v>
      </c>
    </row>
    <row r="51" spans="1:8" ht="12.75">
      <c r="A51" s="17">
        <v>-0.0004858</v>
      </c>
      <c r="B51" s="18">
        <v>-0.0008929</v>
      </c>
      <c r="C51" s="19">
        <v>-0.000688</v>
      </c>
      <c r="D51" s="20" t="s">
        <v>64</v>
      </c>
      <c r="E51" s="76">
        <v>1802.088</v>
      </c>
      <c r="F51" s="21">
        <f t="shared" si="3"/>
        <v>-0.8754543504</v>
      </c>
      <c r="G51" s="21">
        <f t="shared" si="4"/>
        <v>-1.6090843752</v>
      </c>
      <c r="H51" s="22">
        <f t="shared" si="5"/>
        <v>-1.239836544</v>
      </c>
    </row>
    <row r="52" spans="1:8" ht="12.75">
      <c r="A52" s="17">
        <v>-3.380791</v>
      </c>
      <c r="B52" s="18"/>
      <c r="C52" s="19">
        <v>7.919367</v>
      </c>
      <c r="D52" s="20" t="s">
        <v>1</v>
      </c>
      <c r="E52" s="25">
        <v>1</v>
      </c>
      <c r="F52" s="21">
        <f t="shared" si="3"/>
        <v>-3.380791</v>
      </c>
      <c r="G52" s="21">
        <f t="shared" si="4"/>
        <v>0</v>
      </c>
      <c r="H52" s="22">
        <f t="shared" si="5"/>
        <v>7.919367</v>
      </c>
    </row>
    <row r="53" spans="1:8" ht="12.75">
      <c r="A53" s="17"/>
      <c r="B53" s="18">
        <v>-2.147293</v>
      </c>
      <c r="C53" s="32"/>
      <c r="D53" s="20" t="s">
        <v>65</v>
      </c>
      <c r="E53" s="25"/>
      <c r="F53" s="21"/>
      <c r="G53" s="21"/>
      <c r="H53" s="22"/>
    </row>
    <row r="54" spans="1:8" ht="12.75">
      <c r="A54" s="17"/>
      <c r="B54" s="18">
        <v>-1.672629</v>
      </c>
      <c r="C54" s="32"/>
      <c r="D54" s="20" t="s">
        <v>66</v>
      </c>
      <c r="E54" s="25"/>
      <c r="F54" s="21"/>
      <c r="G54" s="21"/>
      <c r="H54" s="22"/>
    </row>
    <row r="55" spans="1:8" ht="13.5" thickBot="1">
      <c r="A55" s="33"/>
      <c r="B55" s="34"/>
      <c r="C55" s="19">
        <v>1.104533</v>
      </c>
      <c r="D55" s="35" t="s">
        <v>2</v>
      </c>
      <c r="E55" s="36"/>
      <c r="F55" s="35"/>
      <c r="G55" s="35"/>
      <c r="H55" s="37"/>
    </row>
    <row r="56" spans="4:8" ht="12.75">
      <c r="D56" s="2" t="s">
        <v>3</v>
      </c>
      <c r="F56" s="2">
        <f>SUM(F3:F55)</f>
        <v>0.6382622095044295</v>
      </c>
      <c r="G56" s="2">
        <f>SUM(G3:G55)</f>
        <v>-1.0848416236673897</v>
      </c>
      <c r="H56" s="2">
        <f>SUM(H3:H55)</f>
        <v>6.53379827201027</v>
      </c>
    </row>
    <row r="59" spans="5:6" ht="12.75">
      <c r="E59" s="2"/>
      <c r="F59" s="3"/>
    </row>
  </sheetData>
  <sheetProtection password="CC3D" sheet="1" selectLockedCell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15.8515625" style="1" bestFit="1" customWidth="1"/>
    <col min="2" max="6" width="9.140625" style="1" customWidth="1"/>
    <col min="7" max="7" width="2.57421875" style="1" customWidth="1"/>
    <col min="8" max="9" width="12.140625" style="1" customWidth="1"/>
    <col min="10" max="10" width="12.421875" style="1" customWidth="1"/>
    <col min="11" max="11" width="12.140625" style="1" customWidth="1"/>
    <col min="12" max="16384" width="9.140625" style="1" customWidth="1"/>
  </cols>
  <sheetData>
    <row r="1" spans="1:11" ht="14.25">
      <c r="A1" s="2"/>
      <c r="B1" s="88" t="s">
        <v>4</v>
      </c>
      <c r="C1" s="88"/>
      <c r="D1" s="88"/>
      <c r="E1" s="88"/>
      <c r="F1" s="3"/>
      <c r="H1" s="84" t="s">
        <v>11</v>
      </c>
      <c r="I1" s="84" t="s">
        <v>12</v>
      </c>
      <c r="J1" s="84" t="s">
        <v>13</v>
      </c>
      <c r="K1" s="84" t="s">
        <v>14</v>
      </c>
    </row>
    <row r="2" spans="1:11" ht="12.75">
      <c r="A2" s="2"/>
      <c r="B2" s="85" t="s">
        <v>5</v>
      </c>
      <c r="C2" s="87" t="s">
        <v>6</v>
      </c>
      <c r="D2" s="87"/>
      <c r="E2" s="87"/>
      <c r="F2" s="3"/>
      <c r="H2" s="84"/>
      <c r="I2" s="84"/>
      <c r="J2" s="84"/>
      <c r="K2" s="84"/>
    </row>
    <row r="3" spans="1:11" s="2" customFormat="1" ht="29.25" customHeight="1">
      <c r="A3" s="46"/>
      <c r="B3" s="86"/>
      <c r="C3" s="8" t="s">
        <v>7</v>
      </c>
      <c r="D3" s="3" t="s">
        <v>8</v>
      </c>
      <c r="E3" s="8" t="s">
        <v>9</v>
      </c>
      <c r="F3" s="3" t="s">
        <v>10</v>
      </c>
      <c r="H3" s="86"/>
      <c r="I3" s="86"/>
      <c r="J3" s="86"/>
      <c r="K3" s="84"/>
    </row>
    <row r="4" spans="1:11" ht="13.5" thickBot="1">
      <c r="A4" s="38" t="s">
        <v>15</v>
      </c>
      <c r="B4" s="80">
        <f>1-NORMSDIST('Simulation values'!F56)</f>
        <v>0.26165150376920243</v>
      </c>
      <c r="C4" s="80">
        <f>NORMSDIST('Simulation values'!F56)*NORMSDIST('Simulation values'!B53-'Simulation values'!G56)</f>
        <v>0.10633356169471889</v>
      </c>
      <c r="D4" s="80">
        <f>NORMSDIST('Simulation values'!F56)*(NORMSDIST('Simulation values'!B54-'Simulation values'!G56)-NORMSDIST('Simulation values'!B53-'Simulation values'!G56))</f>
        <v>0.09917651962566405</v>
      </c>
      <c r="E4" s="80">
        <f>NORMSDIST('Simulation values'!F56)*(1-NORMSDIST('Simulation values'!B54-'Simulation values'!G56))</f>
        <v>0.5328384149104146</v>
      </c>
      <c r="F4" s="81">
        <f>SUM(B4:E4)</f>
        <v>1</v>
      </c>
      <c r="G4" s="50"/>
      <c r="H4" s="80">
        <f>NORMSDIST('Simulation values'!F56)</f>
        <v>0.7383484962307976</v>
      </c>
      <c r="I4" s="80">
        <f>(1-NORMSDIST('Simulation values'!B54-'Simulation values'!G56))</f>
        <v>0.7216624908569689</v>
      </c>
      <c r="J4" s="82">
        <f>EXP('Simulation values'!H56+'Simulation values'!C55^2/2)</f>
        <v>1266.224409968921</v>
      </c>
      <c r="K4" s="82">
        <f>H4*I4*J4</f>
        <v>674.6930075287148</v>
      </c>
    </row>
    <row r="5" spans="1:11" s="40" customFormat="1" ht="12.75">
      <c r="A5" s="13"/>
      <c r="B5" s="57"/>
      <c r="C5" s="57"/>
      <c r="D5" s="57"/>
      <c r="E5" s="57"/>
      <c r="F5" s="72"/>
      <c r="G5" s="73"/>
      <c r="H5" s="57"/>
      <c r="I5" s="57"/>
      <c r="J5" s="74"/>
      <c r="K5" s="74"/>
    </row>
    <row r="6" spans="2:11" ht="12.75"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47" t="s">
        <v>74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2.75">
      <c r="A8" s="48" t="s">
        <v>77</v>
      </c>
      <c r="B8" s="53">
        <v>0.26165150376920243</v>
      </c>
      <c r="C8" s="53">
        <v>0.10633356169471889</v>
      </c>
      <c r="D8" s="53">
        <v>0.09917651962566405</v>
      </c>
      <c r="E8" s="53">
        <v>0.5328384149104146</v>
      </c>
      <c r="F8" s="53">
        <v>1</v>
      </c>
      <c r="G8" s="54"/>
      <c r="H8" s="53">
        <v>0.7383484962307976</v>
      </c>
      <c r="I8" s="53">
        <v>0.7216624908569689</v>
      </c>
      <c r="J8" s="55">
        <v>1266.224409968921</v>
      </c>
      <c r="K8" s="56">
        <v>674.6930075287148</v>
      </c>
    </row>
    <row r="9" spans="2:11" ht="12.75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2.75">
      <c r="A10" s="49" t="s">
        <v>75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2.75">
      <c r="A11" s="44" t="s">
        <v>79</v>
      </c>
      <c r="B11" s="57">
        <v>0.2787393276016026</v>
      </c>
      <c r="C11" s="57">
        <v>0.12433618540022164</v>
      </c>
      <c r="D11" s="57">
        <v>0.10584583315377302</v>
      </c>
      <c r="E11" s="57">
        <v>0.49107865384440275</v>
      </c>
      <c r="F11" s="57">
        <v>1</v>
      </c>
      <c r="G11" s="58"/>
      <c r="H11" s="57">
        <v>0.7212606723983974</v>
      </c>
      <c r="I11" s="57">
        <v>0.6808615423483804</v>
      </c>
      <c r="J11" s="59">
        <v>1178.8328084306013</v>
      </c>
      <c r="K11" s="60">
        <v>578.8996286717164</v>
      </c>
    </row>
    <row r="12" spans="1:11" ht="12.75">
      <c r="A12" s="45" t="s">
        <v>80</v>
      </c>
      <c r="B12" s="61">
        <v>0.24991614225240655</v>
      </c>
      <c r="C12" s="61">
        <v>0.09434449042320457</v>
      </c>
      <c r="D12" s="61">
        <v>0.09379160013615304</v>
      </c>
      <c r="E12" s="61">
        <v>0.5619477671882358</v>
      </c>
      <c r="F12" s="61">
        <v>1</v>
      </c>
      <c r="G12" s="62"/>
      <c r="H12" s="61">
        <v>0.7500838577475935</v>
      </c>
      <c r="I12" s="61">
        <v>0.7491799235297418</v>
      </c>
      <c r="J12" s="63">
        <v>1332.482579668154</v>
      </c>
      <c r="K12" s="64">
        <v>748.7856104617396</v>
      </c>
    </row>
    <row r="13" spans="2:11" ht="12.75">
      <c r="B13" s="50"/>
      <c r="C13" s="50"/>
      <c r="D13" s="50"/>
      <c r="E13" s="50"/>
      <c r="F13" s="50"/>
      <c r="G13" s="50"/>
      <c r="H13" s="65"/>
      <c r="I13" s="65"/>
      <c r="J13" s="50"/>
      <c r="K13" s="50"/>
    </row>
    <row r="14" spans="1:11" ht="12.75">
      <c r="A14" s="49" t="s">
        <v>76</v>
      </c>
      <c r="B14" s="51"/>
      <c r="C14" s="51"/>
      <c r="D14" s="51"/>
      <c r="E14" s="51"/>
      <c r="F14" s="51"/>
      <c r="G14" s="51"/>
      <c r="H14" s="66"/>
      <c r="I14" s="66"/>
      <c r="J14" s="51"/>
      <c r="K14" s="52"/>
    </row>
    <row r="15" spans="1:11" ht="12.75">
      <c r="A15" s="44" t="s">
        <v>68</v>
      </c>
      <c r="B15" s="39">
        <v>0.0934915322500105</v>
      </c>
      <c r="C15" s="39">
        <v>0.11693110911047402</v>
      </c>
      <c r="D15" s="39">
        <v>0.11490623334221885</v>
      </c>
      <c r="E15" s="39">
        <v>0.6746711252972967</v>
      </c>
      <c r="F15" s="39">
        <v>1</v>
      </c>
      <c r="G15" s="67"/>
      <c r="H15" s="39">
        <v>0.9065084677499895</v>
      </c>
      <c r="I15" s="39">
        <v>0.7442524248801254</v>
      </c>
      <c r="J15" s="68">
        <v>1570.6756342431152</v>
      </c>
      <c r="K15" s="69">
        <v>1059.6894976318476</v>
      </c>
    </row>
    <row r="16" spans="1:11" ht="12.75">
      <c r="A16" s="45" t="s">
        <v>81</v>
      </c>
      <c r="B16" s="53">
        <v>0.32256677001176726</v>
      </c>
      <c r="C16" s="53">
        <v>0.1003425310587365</v>
      </c>
      <c r="D16" s="53">
        <v>0.09231036120522697</v>
      </c>
      <c r="E16" s="53">
        <v>0.4847803377242693</v>
      </c>
      <c r="F16" s="53">
        <v>1</v>
      </c>
      <c r="G16" s="54"/>
      <c r="H16" s="53">
        <v>0.6774332299882327</v>
      </c>
      <c r="I16" s="53">
        <v>0.7156134601378945</v>
      </c>
      <c r="J16" s="55">
        <v>1197.0150110687891</v>
      </c>
      <c r="K16" s="56">
        <v>580.2893413269476</v>
      </c>
    </row>
    <row r="17" spans="2:11" ht="12.75"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49" t="s">
        <v>78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s="2" customFormat="1" ht="12.75">
      <c r="A19" s="44" t="s">
        <v>69</v>
      </c>
      <c r="B19" s="39">
        <v>0.35089452511435104</v>
      </c>
      <c r="C19" s="39">
        <v>0.1498321678457094</v>
      </c>
      <c r="D19" s="39">
        <v>0.10777848803113721</v>
      </c>
      <c r="E19" s="39">
        <v>0.3914948190088024</v>
      </c>
      <c r="F19" s="39">
        <v>1</v>
      </c>
      <c r="G19" s="67"/>
      <c r="H19" s="39">
        <v>0.649105474885649</v>
      </c>
      <c r="I19" s="39">
        <v>0.6031297441725798</v>
      </c>
      <c r="J19" s="68">
        <v>953.001986523087</v>
      </c>
      <c r="K19" s="69">
        <v>373.0953402288851</v>
      </c>
    </row>
    <row r="20" spans="1:11" ht="12.75">
      <c r="A20" s="44" t="s">
        <v>82</v>
      </c>
      <c r="B20" s="39">
        <v>0.3165854494129714</v>
      </c>
      <c r="C20" s="39">
        <v>0.07478997739475035</v>
      </c>
      <c r="D20" s="39">
        <v>0.07908993353644345</v>
      </c>
      <c r="E20" s="39">
        <v>0.5295346396558348</v>
      </c>
      <c r="F20" s="39">
        <v>1</v>
      </c>
      <c r="G20" s="67"/>
      <c r="H20" s="39">
        <v>0.6834145505870286</v>
      </c>
      <c r="I20" s="39">
        <v>0.7748366481237245</v>
      </c>
      <c r="J20" s="68">
        <v>1245.3042893426757</v>
      </c>
      <c r="K20" s="69">
        <v>659.4317581189392</v>
      </c>
    </row>
    <row r="21" spans="1:11" ht="12.75">
      <c r="A21" s="44" t="s">
        <v>72</v>
      </c>
      <c r="B21" s="39">
        <v>0.28387058218675376</v>
      </c>
      <c r="C21" s="39">
        <v>0.10151475817964914</v>
      </c>
      <c r="D21" s="39">
        <v>0.09541016330649776</v>
      </c>
      <c r="E21" s="39">
        <v>0.5192044963270993</v>
      </c>
      <c r="F21" s="39">
        <v>1</v>
      </c>
      <c r="G21" s="67"/>
      <c r="H21" s="39">
        <v>0.7161294178132462</v>
      </c>
      <c r="I21" s="39">
        <v>0.7250148973247439</v>
      </c>
      <c r="J21" s="68">
        <v>1064.8913861918636</v>
      </c>
      <c r="K21" s="69">
        <v>552.8963958108131</v>
      </c>
    </row>
    <row r="22" spans="1:11" ht="12.75">
      <c r="A22" s="44" t="s">
        <v>70</v>
      </c>
      <c r="B22" s="39">
        <v>0.20305256187838094</v>
      </c>
      <c r="C22" s="39">
        <v>0.11945272671194278</v>
      </c>
      <c r="D22" s="39">
        <v>0.10924939505322533</v>
      </c>
      <c r="E22" s="39">
        <v>0.5682453163564509</v>
      </c>
      <c r="F22" s="39">
        <v>1</v>
      </c>
      <c r="G22" s="67"/>
      <c r="H22" s="39">
        <v>0.7969474381216191</v>
      </c>
      <c r="I22" s="39">
        <v>0.7130273455621966</v>
      </c>
      <c r="J22" s="68">
        <v>1315.722585203431</v>
      </c>
      <c r="K22" s="69">
        <v>747.6531966662511</v>
      </c>
    </row>
    <row r="23" spans="1:11" ht="12.75">
      <c r="A23" s="45" t="s">
        <v>71</v>
      </c>
      <c r="B23" s="53">
        <v>0.2927550851642551</v>
      </c>
      <c r="C23" s="53">
        <v>0.12725432063965056</v>
      </c>
      <c r="D23" s="53">
        <v>0.10586606557773273</v>
      </c>
      <c r="E23" s="53">
        <v>0.47412452861836163</v>
      </c>
      <c r="F23" s="53">
        <v>1</v>
      </c>
      <c r="G23" s="54"/>
      <c r="H23" s="53">
        <v>0.7072449148357449</v>
      </c>
      <c r="I23" s="53">
        <v>0.6703823791062186</v>
      </c>
      <c r="J23" s="55">
        <v>1230.3141080296916</v>
      </c>
      <c r="K23" s="56">
        <v>583.3220965220976</v>
      </c>
    </row>
  </sheetData>
  <sheetProtection/>
  <mergeCells count="7">
    <mergeCell ref="K1:K3"/>
    <mergeCell ref="B2:B3"/>
    <mergeCell ref="C2:E2"/>
    <mergeCell ref="B1:E1"/>
    <mergeCell ref="H1:H3"/>
    <mergeCell ref="I1:I3"/>
    <mergeCell ref="J1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5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7.57421875" style="2" customWidth="1"/>
    <col min="2" max="2" width="11.421875" style="13" bestFit="1" customWidth="1"/>
    <col min="3" max="16384" width="9.140625" style="1" customWidth="1"/>
  </cols>
  <sheetData>
    <row r="1" ht="12.75">
      <c r="B1" s="40"/>
    </row>
    <row r="2" spans="1:2" ht="12.75">
      <c r="A2" s="8" t="s">
        <v>16</v>
      </c>
      <c r="B2" s="41" t="s">
        <v>67</v>
      </c>
    </row>
    <row r="3" spans="1:2" ht="12.75">
      <c r="A3" s="9" t="s">
        <v>17</v>
      </c>
      <c r="B3" s="42">
        <v>0.1137255</v>
      </c>
    </row>
    <row r="4" spans="1:2" ht="12.75">
      <c r="A4" s="9" t="s">
        <v>18</v>
      </c>
      <c r="B4" s="42">
        <v>0.12</v>
      </c>
    </row>
    <row r="5" spans="1:2" ht="12.75">
      <c r="A5" s="9" t="s">
        <v>19</v>
      </c>
      <c r="B5" s="42">
        <v>0.1160784</v>
      </c>
    </row>
    <row r="6" spans="1:2" ht="12.75">
      <c r="A6" s="9" t="s">
        <v>20</v>
      </c>
      <c r="B6" s="42">
        <v>0.2713725</v>
      </c>
    </row>
    <row r="7" spans="1:2" ht="12.75">
      <c r="A7" s="9" t="s">
        <v>21</v>
      </c>
      <c r="B7" s="42">
        <v>0.1011765</v>
      </c>
    </row>
    <row r="8" spans="1:2" ht="12.75">
      <c r="A8" s="9" t="s">
        <v>22</v>
      </c>
      <c r="B8" s="42">
        <v>0.1898039</v>
      </c>
    </row>
    <row r="9" spans="1:2" ht="12.75">
      <c r="A9" s="9" t="s">
        <v>23</v>
      </c>
      <c r="B9" s="42">
        <v>0.0290196</v>
      </c>
    </row>
    <row r="10" spans="1:2" ht="12.75">
      <c r="A10" s="9" t="s">
        <v>28</v>
      </c>
      <c r="B10" s="42">
        <v>0.0294118</v>
      </c>
    </row>
    <row r="11" spans="1:2" ht="12.75">
      <c r="A11" s="9" t="s">
        <v>24</v>
      </c>
      <c r="B11" s="42">
        <v>0.0568627</v>
      </c>
    </row>
    <row r="12" spans="1:2" ht="12.75">
      <c r="A12" s="9" t="s">
        <v>25</v>
      </c>
      <c r="B12" s="42">
        <v>0.06</v>
      </c>
    </row>
    <row r="13" spans="1:2" ht="12.75">
      <c r="A13" s="9" t="s">
        <v>26</v>
      </c>
      <c r="B13" s="42">
        <v>0.0580392</v>
      </c>
    </row>
    <row r="14" spans="1:2" ht="12.75">
      <c r="A14" s="9" t="s">
        <v>27</v>
      </c>
      <c r="B14" s="42">
        <v>0.1356863</v>
      </c>
    </row>
    <row r="15" spans="1:2" ht="12.75">
      <c r="A15" s="9" t="s">
        <v>29</v>
      </c>
      <c r="B15" s="42">
        <v>0.0505882</v>
      </c>
    </row>
    <row r="16" spans="1:2" ht="12.75">
      <c r="A16" s="9" t="s">
        <v>30</v>
      </c>
      <c r="B16" s="42">
        <v>0.094902</v>
      </c>
    </row>
    <row r="17" spans="1:2" ht="12.75">
      <c r="A17" s="9" t="s">
        <v>31</v>
      </c>
      <c r="B17" s="42">
        <v>0.0145098</v>
      </c>
    </row>
    <row r="18" spans="1:2" ht="12.75">
      <c r="A18" s="10">
        <v>2007</v>
      </c>
      <c r="B18" s="42">
        <v>0.5</v>
      </c>
    </row>
    <row r="19" spans="1:2" ht="12.75">
      <c r="A19" s="9" t="s">
        <v>32</v>
      </c>
      <c r="B19" s="42">
        <v>481.9765</v>
      </c>
    </row>
    <row r="20" spans="1:2" ht="12.75">
      <c r="A20" s="11" t="s">
        <v>33</v>
      </c>
      <c r="B20" s="42">
        <v>0.7930847</v>
      </c>
    </row>
    <row r="21" spans="1:2" ht="12.75">
      <c r="A21" s="11" t="s">
        <v>34</v>
      </c>
      <c r="B21" s="42">
        <v>4.15342</v>
      </c>
    </row>
    <row r="22" spans="1:2" ht="12.75">
      <c r="A22" s="11" t="s">
        <v>35</v>
      </c>
      <c r="B22" s="43">
        <v>4.169245</v>
      </c>
    </row>
    <row r="23" spans="1:2" ht="12.75">
      <c r="A23" s="11" t="s">
        <v>37</v>
      </c>
      <c r="B23" s="42">
        <v>0.8023529</v>
      </c>
    </row>
    <row r="24" spans="1:2" ht="12.75">
      <c r="A24" s="11" t="s">
        <v>36</v>
      </c>
      <c r="B24" s="42">
        <v>0.1956863</v>
      </c>
    </row>
    <row r="25" spans="1:2" ht="12.75">
      <c r="A25" s="12" t="s">
        <v>38</v>
      </c>
      <c r="B25" s="43">
        <v>0.2156863</v>
      </c>
    </row>
    <row r="26" spans="1:2" ht="12.75">
      <c r="A26" s="12" t="s">
        <v>39</v>
      </c>
      <c r="B26" s="43">
        <v>0.1482353</v>
      </c>
    </row>
    <row r="27" spans="1:2" ht="12.75">
      <c r="A27" s="12" t="s">
        <v>40</v>
      </c>
      <c r="B27" s="43">
        <v>0.3027451</v>
      </c>
    </row>
    <row r="28" spans="1:2" ht="12.75">
      <c r="A28" s="12" t="s">
        <v>41</v>
      </c>
      <c r="B28" s="43">
        <v>0.44</v>
      </c>
    </row>
    <row r="29" spans="1:2" ht="12.75">
      <c r="A29" s="11" t="s">
        <v>42</v>
      </c>
      <c r="B29" s="42">
        <v>0.42</v>
      </c>
    </row>
    <row r="30" spans="1:2" ht="12.75">
      <c r="A30" s="11" t="s">
        <v>43</v>
      </c>
      <c r="B30" s="42">
        <v>3.4954</v>
      </c>
    </row>
    <row r="31" spans="1:2" ht="12.75">
      <c r="A31" s="11" t="s">
        <v>44</v>
      </c>
      <c r="B31" s="42">
        <v>142.479</v>
      </c>
    </row>
    <row r="32" spans="1:2" ht="12.75">
      <c r="A32" s="11" t="s">
        <v>45</v>
      </c>
      <c r="B32" s="42">
        <v>538.9821</v>
      </c>
    </row>
    <row r="33" spans="1:2" ht="12.75">
      <c r="A33" s="11" t="s">
        <v>46</v>
      </c>
      <c r="B33" s="42">
        <v>38717.95</v>
      </c>
    </row>
    <row r="34" spans="1:2" ht="12.75">
      <c r="A34" s="11" t="s">
        <v>47</v>
      </c>
      <c r="B34" s="42">
        <v>152.4275</v>
      </c>
    </row>
    <row r="35" spans="1:2" ht="12.75">
      <c r="A35" s="9" t="s">
        <v>48</v>
      </c>
      <c r="B35" s="42">
        <v>28.52761</v>
      </c>
    </row>
    <row r="36" spans="1:2" ht="12.75">
      <c r="A36" s="9" t="s">
        <v>49</v>
      </c>
      <c r="B36" s="42">
        <v>0.0505882</v>
      </c>
    </row>
    <row r="37" spans="1:2" ht="12.75" customHeight="1">
      <c r="A37" s="9" t="s">
        <v>50</v>
      </c>
      <c r="B37" s="42">
        <v>0.2301961</v>
      </c>
    </row>
    <row r="38" spans="1:2" ht="12.75">
      <c r="A38" s="9" t="s">
        <v>51</v>
      </c>
      <c r="B38" s="42">
        <v>0.2192157</v>
      </c>
    </row>
    <row r="39" spans="1:2" ht="12.75">
      <c r="A39" s="9" t="s">
        <v>53</v>
      </c>
      <c r="B39" s="42">
        <v>0.1776471</v>
      </c>
    </row>
    <row r="40" spans="1:2" ht="12.75">
      <c r="A40" s="9" t="s">
        <v>54</v>
      </c>
      <c r="B40" s="42">
        <v>0.3513725</v>
      </c>
    </row>
    <row r="41" spans="1:2" ht="12.75">
      <c r="A41" s="9" t="s">
        <v>55</v>
      </c>
      <c r="B41" s="42">
        <v>0.2031373</v>
      </c>
    </row>
    <row r="42" spans="1:2" ht="12.75">
      <c r="A42" s="9" t="s">
        <v>56</v>
      </c>
      <c r="B42" s="42">
        <v>0.0717647</v>
      </c>
    </row>
    <row r="43" spans="1:2" ht="12.75">
      <c r="A43" s="9" t="s">
        <v>52</v>
      </c>
      <c r="B43" s="42">
        <v>57.58157</v>
      </c>
    </row>
    <row r="44" spans="1:2" ht="12.75">
      <c r="A44" s="9" t="s">
        <v>57</v>
      </c>
      <c r="B44" s="42">
        <v>5.737094</v>
      </c>
    </row>
    <row r="45" spans="1:2" ht="12.75">
      <c r="A45" s="9" t="s">
        <v>58</v>
      </c>
      <c r="B45" s="42">
        <v>0.4435294</v>
      </c>
    </row>
    <row r="46" spans="1:2" ht="12.75">
      <c r="A46" s="9" t="s">
        <v>59</v>
      </c>
      <c r="B46" s="42">
        <v>0.1298039</v>
      </c>
    </row>
    <row r="47" spans="1:2" ht="12.75">
      <c r="A47" s="9" t="s">
        <v>60</v>
      </c>
      <c r="B47" s="42">
        <v>3.468233</v>
      </c>
    </row>
    <row r="48" spans="1:2" ht="12.75">
      <c r="A48" s="9" t="s">
        <v>61</v>
      </c>
      <c r="B48" s="42">
        <v>21.88211</v>
      </c>
    </row>
    <row r="49" spans="1:2" ht="12.75">
      <c r="A49" s="9" t="s">
        <v>62</v>
      </c>
      <c r="B49" s="42">
        <v>15.11747</v>
      </c>
    </row>
    <row r="50" spans="1:2" ht="12.75">
      <c r="A50" s="9" t="s">
        <v>63</v>
      </c>
      <c r="B50" s="42">
        <v>9.744599</v>
      </c>
    </row>
    <row r="51" spans="1:2" ht="13.5" thickBot="1">
      <c r="A51" s="9" t="s">
        <v>64</v>
      </c>
      <c r="B51" s="78">
        <v>1802.088</v>
      </c>
    </row>
    <row r="54" spans="1:2" ht="12.75">
      <c r="A54" s="1"/>
      <c r="B54" s="40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aec_user</dc:creator>
  <cp:keywords/>
  <dc:description/>
  <cp:lastModifiedBy>Payne, Kenna</cp:lastModifiedBy>
  <dcterms:created xsi:type="dcterms:W3CDTF">2011-04-12T13:12:28Z</dcterms:created>
  <dcterms:modified xsi:type="dcterms:W3CDTF">2018-05-23T20:04:58Z</dcterms:modified>
  <cp:category/>
  <cp:version/>
  <cp:contentType/>
  <cp:contentStatus/>
</cp:coreProperties>
</file>